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sumptions" sheetId="1" r:id="rId1"/>
    <sheet name="Sources &amp; Uses" sheetId="2" r:id="rId2"/>
    <sheet name="Model" sheetId="3" r:id="rId3"/>
    <sheet name="Notes" sheetId="4" r:id="rId4"/>
  </sheets>
  <calcPr calcId="124519" fullCalcOnLoad="1"/>
</workbook>
</file>

<file path=xl/sharedStrings.xml><?xml version="1.0" encoding="utf-8"?>
<sst xmlns="http://schemas.openxmlformats.org/spreadsheetml/2006/main" count="72" uniqueCount="71">
  <si>
    <t>Volaxi — LBO Model Template</t>
  </si>
  <si>
    <t>Blue cells on a pale background are inputs. All other cells are formulas.</t>
  </si>
  <si>
    <t>Entry</t>
  </si>
  <si>
    <t>Entry EBITDA</t>
  </si>
  <si>
    <t>Entry multiple (x EV/EBITDA)</t>
  </si>
  <si>
    <t>Transaction fees (% of EV)</t>
  </si>
  <si>
    <t>Financing fees (% of debt)</t>
  </si>
  <si>
    <t>Debt</t>
  </si>
  <si>
    <t>Senior debt (x EBITDA)</t>
  </si>
  <si>
    <t>Mezzanine (x EBITDA)</t>
  </si>
  <si>
    <t>Senior interest rate</t>
  </si>
  <si>
    <t>Mezzanine interest rate</t>
  </si>
  <si>
    <t>Senior mandatory amortisation (% p.a.)</t>
  </si>
  <si>
    <t>Cash sweep (% of excess cash flow)</t>
  </si>
  <si>
    <t>Operating</t>
  </si>
  <si>
    <t>Revenue (year 0)</t>
  </si>
  <si>
    <t>Revenue growth p.a.</t>
  </si>
  <si>
    <t>EBITDA margin</t>
  </si>
  <si>
    <t>Capex (% of revenue)</t>
  </si>
  <si>
    <t>Working capital (% of revenue change)</t>
  </si>
  <si>
    <t>Cash tax rate</t>
  </si>
  <si>
    <t>D&amp;A (% of revenue)</t>
  </si>
  <si>
    <t>Exit</t>
  </si>
  <si>
    <t>Exit multiple (x EV/EBITDA)</t>
  </si>
  <si>
    <t>Hold period (years)</t>
  </si>
  <si>
    <t>Sources &amp; Uses</t>
  </si>
  <si>
    <t>Uses</t>
  </si>
  <si>
    <t>Amount</t>
  </si>
  <si>
    <t>Enterprise value</t>
  </si>
  <si>
    <t>Transaction fees</t>
  </si>
  <si>
    <t>Financing fees</t>
  </si>
  <si>
    <t>Total uses</t>
  </si>
  <si>
    <t>Sources</t>
  </si>
  <si>
    <t>Senior debt</t>
  </si>
  <si>
    <t>Mezzanine</t>
  </si>
  <si>
    <t>Sponsor equity (residual)</t>
  </si>
  <si>
    <t>Total sources</t>
  </si>
  <si>
    <t>Balance check (should be 0)</t>
  </si>
  <si>
    <t>Operating &amp; Debt Schedule</t>
  </si>
  <si>
    <t>Year</t>
  </si>
  <si>
    <t>Revenue</t>
  </si>
  <si>
    <t>EBITDA</t>
  </si>
  <si>
    <t>D&amp;A</t>
  </si>
  <si>
    <t>EBIT</t>
  </si>
  <si>
    <t>Cash interest</t>
  </si>
  <si>
    <t>Cash taxes</t>
  </si>
  <si>
    <t>Capex</t>
  </si>
  <si>
    <t>Working capital movement</t>
  </si>
  <si>
    <t>Cash flow available for debt service</t>
  </si>
  <si>
    <t>Debt schedule</t>
  </si>
  <si>
    <t>Senior — opening</t>
  </si>
  <si>
    <t>Senior — mandatory amortisation</t>
  </si>
  <si>
    <t>Senior — cash sweep</t>
  </si>
  <si>
    <t>Senior — closing</t>
  </si>
  <si>
    <t>Mezzanine — closing</t>
  </si>
  <si>
    <t>Net debt</t>
  </si>
  <si>
    <t>Leverage (Net debt / EBITDA)</t>
  </si>
  <si>
    <t>Exit &amp; returns</t>
  </si>
  <si>
    <t>Exit enterprise value</t>
  </si>
  <si>
    <t>Less: net debt at exit</t>
  </si>
  <si>
    <t>Equity value at exit</t>
  </si>
  <si>
    <t>Sponsor equity at entry</t>
  </si>
  <si>
    <t>Money multiple (x)</t>
  </si>
  <si>
    <t>IRR</t>
  </si>
  <si>
    <t>How to use this template</t>
  </si>
  <si>
    <t>• This is a starting structure, not a finished transaction model. Replace the placeholder assumptions with deal facts before relying on any output.</t>
  </si>
  <si>
    <t>• Blue figures on a pale background are inputs. Everything else is a formula — overwrite a formula and the model stops reconciling.</t>
  </si>
  <si>
    <t>• Interest is calculated on opening balances to keep the workbook non-circular and auditable. Move to average balances only with an iteration switch.</t>
  </si>
  <si>
    <t>• The cash sweep applies after mandatory amortisation and is capped at the senior balance outstanding.</t>
  </si>
  <si>
    <t>• Covenant testing, tranche-level PIK mechanics, management incentive schemes and a full three-statement build are deliberately out of scope here.</t>
  </si>
  <si>
    <t>Volaxi builds transaction-ready LBO models against credit agreement definitions — thevolaxi.com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</si>
</sst>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%"/>
  </numFmts>
  <fonts count="5">
    <font>
      <sz val="11"/>
      <color theme="1"/>
      <name val="Calibri"/>
      <family val="2"/>
      <scheme val="minor"/>
    </font>
    <font>
      <b/>
      <sz val="14"/>
      <color rgb="FF0B132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FD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AEF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rgb="FF0B132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0" fontId="4" fillId="4" borderId="1" xfId="0" applyFont="1" applyFill="1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8.7109375" customWidth="1"/>
    <col min="2" max="8" width="14.7109375" customWidth="1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  <c r="B3" s="2"/>
    </row>
    <row r="4" spans="1:2">
      <c r="A4" s="3" t="s">
        <v>3</v>
      </c>
      <c r="B4" s="4">
        <v>100</v>
      </c>
    </row>
    <row r="5" spans="1:2">
      <c r="A5" s="3" t="s">
        <v>4</v>
      </c>
      <c r="B5" s="4">
        <v>8</v>
      </c>
    </row>
    <row r="6" spans="1:2">
      <c r="A6" s="3" t="s">
        <v>5</v>
      </c>
      <c r="B6" s="5">
        <v>0.02</v>
      </c>
    </row>
    <row r="7" spans="1:2">
      <c r="A7" s="3" t="s">
        <v>6</v>
      </c>
      <c r="B7" s="5">
        <v>0.02</v>
      </c>
    </row>
    <row r="8" spans="1:2">
      <c r="A8" s="2" t="s">
        <v>7</v>
      </c>
      <c r="B8" s="2"/>
    </row>
    <row r="9" spans="1:2">
      <c r="A9" s="3" t="s">
        <v>8</v>
      </c>
      <c r="B9" s="4">
        <v>3</v>
      </c>
    </row>
    <row r="10" spans="1:2">
      <c r="A10" s="3" t="s">
        <v>9</v>
      </c>
      <c r="B10" s="4">
        <v>1</v>
      </c>
    </row>
    <row r="11" spans="1:2">
      <c r="A11" s="3" t="s">
        <v>10</v>
      </c>
      <c r="B11" s="5">
        <v>0.09</v>
      </c>
    </row>
    <row r="12" spans="1:2">
      <c r="A12" s="3" t="s">
        <v>11</v>
      </c>
      <c r="B12" s="5">
        <v>0.13</v>
      </c>
    </row>
    <row r="13" spans="1:2">
      <c r="A13" s="3" t="s">
        <v>12</v>
      </c>
      <c r="B13" s="5">
        <v>0.05</v>
      </c>
    </row>
    <row r="14" spans="1:2">
      <c r="A14" s="3" t="s">
        <v>13</v>
      </c>
      <c r="B14" s="5">
        <v>0.75</v>
      </c>
    </row>
    <row r="15" spans="1:2">
      <c r="A15" s="2" t="s">
        <v>14</v>
      </c>
      <c r="B15" s="2"/>
    </row>
    <row r="16" spans="1:2">
      <c r="A16" s="3" t="s">
        <v>15</v>
      </c>
      <c r="B16" s="4">
        <v>500</v>
      </c>
    </row>
    <row r="17" spans="1:2">
      <c r="A17" s="3" t="s">
        <v>16</v>
      </c>
      <c r="B17" s="5">
        <v>0.06</v>
      </c>
    </row>
    <row r="18" spans="1:2">
      <c r="A18" s="3" t="s">
        <v>17</v>
      </c>
      <c r="B18" s="5">
        <v>0.2</v>
      </c>
    </row>
    <row r="19" spans="1:2">
      <c r="A19" s="3" t="s">
        <v>18</v>
      </c>
      <c r="B19" s="5">
        <v>0.03</v>
      </c>
    </row>
    <row r="20" spans="1:2">
      <c r="A20" s="3" t="s">
        <v>19</v>
      </c>
      <c r="B20" s="5">
        <v>0.1</v>
      </c>
    </row>
    <row r="21" spans="1:2">
      <c r="A21" s="3" t="s">
        <v>20</v>
      </c>
      <c r="B21" s="5">
        <v>0.25</v>
      </c>
    </row>
    <row r="22" spans="1:2">
      <c r="A22" s="3" t="s">
        <v>21</v>
      </c>
      <c r="B22" s="5">
        <v>0.025</v>
      </c>
    </row>
    <row r="23" spans="1:2">
      <c r="A23" s="2" t="s">
        <v>22</v>
      </c>
      <c r="B23" s="2"/>
    </row>
    <row r="24" spans="1:2">
      <c r="A24" s="3" t="s">
        <v>23</v>
      </c>
      <c r="B24" s="4">
        <v>8</v>
      </c>
    </row>
    <row r="25" spans="1:2">
      <c r="A25" s="3" t="s">
        <v>24</v>
      </c>
      <c r="B25" s="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7109375" customWidth="1"/>
    <col min="2" max="2" width="16.7109375" customWidth="1"/>
  </cols>
  <sheetData>
    <row r="1" spans="1:2">
      <c r="A1" s="1" t="s">
        <v>25</v>
      </c>
    </row>
    <row r="3" spans="1:2">
      <c r="A3" s="6" t="s">
        <v>26</v>
      </c>
      <c r="B3" s="6" t="s">
        <v>27</v>
      </c>
    </row>
    <row r="4" spans="1:2">
      <c r="A4" s="3" t="s">
        <v>28</v>
      </c>
      <c r="B4" s="7">
        <f>Assumptions!$B$4*Assumptions!$B$5</f>
        <v>0</v>
      </c>
    </row>
    <row r="5" spans="1:2">
      <c r="A5" s="3" t="s">
        <v>29</v>
      </c>
      <c r="B5" s="7">
        <f>B4*Assumptions!$B$6</f>
        <v>0</v>
      </c>
    </row>
    <row r="6" spans="1:2">
      <c r="A6" s="3" t="s">
        <v>30</v>
      </c>
      <c r="B6" s="7">
        <f>(B10+B11)*Assumptions!$B$7</f>
        <v>0</v>
      </c>
    </row>
    <row r="7" spans="1:2">
      <c r="A7" s="2" t="s">
        <v>31</v>
      </c>
      <c r="B7" s="7">
        <f>SUM(B4:B6)</f>
        <v>0</v>
      </c>
    </row>
    <row r="9" spans="1:2">
      <c r="A9" s="6" t="s">
        <v>32</v>
      </c>
      <c r="B9" s="6" t="s">
        <v>27</v>
      </c>
    </row>
    <row r="10" spans="1:2">
      <c r="A10" s="3" t="s">
        <v>33</v>
      </c>
      <c r="B10" s="7">
        <f>Assumptions!$B$4*Assumptions!$B$9</f>
        <v>0</v>
      </c>
    </row>
    <row r="11" spans="1:2">
      <c r="A11" s="3" t="s">
        <v>34</v>
      </c>
      <c r="B11" s="7">
        <f>Assumptions!$B$4*Assumptions!$B$10</f>
        <v>0</v>
      </c>
    </row>
    <row r="12" spans="1:2">
      <c r="A12" s="3" t="s">
        <v>35</v>
      </c>
      <c r="B12" s="7">
        <f>B7-B10-B11</f>
        <v>0</v>
      </c>
    </row>
    <row r="13" spans="1:2">
      <c r="A13" s="2" t="s">
        <v>36</v>
      </c>
      <c r="B13" s="7">
        <f>SUM(B10:B12)</f>
        <v>0</v>
      </c>
    </row>
    <row r="15" spans="1:2">
      <c r="A15" s="2" t="s">
        <v>37</v>
      </c>
      <c r="B15" s="7">
        <f>B13-B7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36.7109375" customWidth="1"/>
    <col min="2" max="8" width="14.7109375" customWidth="1"/>
  </cols>
  <sheetData>
    <row r="1" spans="1:7">
      <c r="A1" s="1" t="s">
        <v>38</v>
      </c>
    </row>
    <row r="3" spans="1:7">
      <c r="A3" s="6" t="s">
        <v>39</v>
      </c>
      <c r="B3" s="6">
        <v>0</v>
      </c>
      <c r="C3" s="6">
        <v>1</v>
      </c>
      <c r="D3" s="6">
        <v>2</v>
      </c>
      <c r="E3" s="6">
        <v>3</v>
      </c>
      <c r="F3" s="6">
        <v>4</v>
      </c>
      <c r="G3" s="6">
        <v>5</v>
      </c>
    </row>
    <row r="4" spans="1:7">
      <c r="A4" s="3" t="s">
        <v>40</v>
      </c>
      <c r="B4" s="7">
        <f>Assumptions!$B$16</f>
        <v>0</v>
      </c>
      <c r="C4" s="7">
        <f>B4*(1+Assumptions!$B$17)</f>
        <v>0</v>
      </c>
      <c r="D4" s="7">
        <f>C4*(1+Assumptions!$B$17)</f>
        <v>0</v>
      </c>
      <c r="E4" s="7">
        <f>D4*(1+Assumptions!$B$17)</f>
        <v>0</v>
      </c>
      <c r="F4" s="7">
        <f>E4*(1+Assumptions!$B$17)</f>
        <v>0</v>
      </c>
      <c r="G4" s="7">
        <f>F4*(1+Assumptions!$B$17)</f>
        <v>0</v>
      </c>
    </row>
    <row r="5" spans="1:7">
      <c r="A5" s="3" t="s">
        <v>41</v>
      </c>
      <c r="B5" s="7">
        <f>B4*Assumptions!$B$18</f>
        <v>0</v>
      </c>
      <c r="C5" s="7">
        <f>C4*Assumptions!$B$18</f>
        <v>0</v>
      </c>
      <c r="D5" s="7">
        <f>D4*Assumptions!$B$18</f>
        <v>0</v>
      </c>
      <c r="E5" s="7">
        <f>E4*Assumptions!$B$18</f>
        <v>0</v>
      </c>
      <c r="F5" s="7">
        <f>F4*Assumptions!$B$18</f>
        <v>0</v>
      </c>
      <c r="G5" s="7">
        <f>G4*Assumptions!$B$18</f>
        <v>0</v>
      </c>
    </row>
    <row r="6" spans="1:7">
      <c r="A6" s="3" t="s">
        <v>42</v>
      </c>
      <c r="B6" s="7">
        <f>-B4*Assumptions!$B$22</f>
        <v>0</v>
      </c>
      <c r="C6" s="7">
        <f>-C4*Assumptions!$B$22</f>
        <v>0</v>
      </c>
      <c r="D6" s="7">
        <f>-D4*Assumptions!$B$22</f>
        <v>0</v>
      </c>
      <c r="E6" s="7">
        <f>-E4*Assumptions!$B$22</f>
        <v>0</v>
      </c>
      <c r="F6" s="7">
        <f>-F4*Assumptions!$B$22</f>
        <v>0</v>
      </c>
      <c r="G6" s="7">
        <f>-G4*Assumptions!$B$22</f>
        <v>0</v>
      </c>
    </row>
    <row r="7" spans="1:7">
      <c r="A7" s="3" t="s">
        <v>43</v>
      </c>
      <c r="B7" s="7">
        <f>B5+B6</f>
        <v>0</v>
      </c>
      <c r="C7" s="7">
        <f>C5+C6</f>
        <v>0</v>
      </c>
      <c r="D7" s="7">
        <f>D5+D6</f>
        <v>0</v>
      </c>
      <c r="E7" s="7">
        <f>E5+E6</f>
        <v>0</v>
      </c>
      <c r="F7" s="7">
        <f>F5+F6</f>
        <v>0</v>
      </c>
      <c r="G7" s="7">
        <f>G5+G6</f>
        <v>0</v>
      </c>
    </row>
    <row r="8" spans="1:7">
      <c r="A8" s="3" t="s">
        <v>44</v>
      </c>
      <c r="B8" s="7"/>
      <c r="C8" s="7">
        <f>-(B14*Assumptions!$B$11+B18*Assumptions!$B$12)</f>
        <v>0</v>
      </c>
      <c r="D8" s="7">
        <f>-(C14*Assumptions!$B$11+C18*Assumptions!$B$12)</f>
        <v>0</v>
      </c>
      <c r="E8" s="7">
        <f>-(D14*Assumptions!$B$11+D18*Assumptions!$B$12)</f>
        <v>0</v>
      </c>
      <c r="F8" s="7">
        <f>-(E14*Assumptions!$B$11+E18*Assumptions!$B$12)</f>
        <v>0</v>
      </c>
      <c r="G8" s="7">
        <f>-(F14*Assumptions!$B$11+F18*Assumptions!$B$12)</f>
        <v>0</v>
      </c>
    </row>
    <row r="9" spans="1:7">
      <c r="A9" s="3" t="s">
        <v>45</v>
      </c>
      <c r="B9" s="7"/>
      <c r="C9" s="7">
        <f>-MAX(0,(C7+C8))*Assumptions!$B$21</f>
        <v>0</v>
      </c>
      <c r="D9" s="7">
        <f>-MAX(0,(D7+D8))*Assumptions!$B$21</f>
        <v>0</v>
      </c>
      <c r="E9" s="7">
        <f>-MAX(0,(E7+E8))*Assumptions!$B$21</f>
        <v>0</v>
      </c>
      <c r="F9" s="7">
        <f>-MAX(0,(F7+F8))*Assumptions!$B$21</f>
        <v>0</v>
      </c>
      <c r="G9" s="7">
        <f>-MAX(0,(G7+G8))*Assumptions!$B$21</f>
        <v>0</v>
      </c>
    </row>
    <row r="10" spans="1:7">
      <c r="A10" s="3" t="s">
        <v>46</v>
      </c>
      <c r="B10" s="7"/>
      <c r="C10" s="7">
        <f>-C4*Assumptions!$B$19</f>
        <v>0</v>
      </c>
      <c r="D10" s="7">
        <f>-D4*Assumptions!$B$19</f>
        <v>0</v>
      </c>
      <c r="E10" s="7">
        <f>-E4*Assumptions!$B$19</f>
        <v>0</v>
      </c>
      <c r="F10" s="7">
        <f>-F4*Assumptions!$B$19</f>
        <v>0</v>
      </c>
      <c r="G10" s="7">
        <f>-G4*Assumptions!$B$19</f>
        <v>0</v>
      </c>
    </row>
    <row r="11" spans="1:7">
      <c r="A11" s="3" t="s">
        <v>47</v>
      </c>
      <c r="B11" s="7"/>
      <c r="C11" s="7">
        <f>-(C4-B4)*Assumptions!$B$20</f>
        <v>0</v>
      </c>
      <c r="D11" s="7">
        <f>-(D4-C4)*Assumptions!$B$20</f>
        <v>0</v>
      </c>
      <c r="E11" s="7">
        <f>-(E4-D4)*Assumptions!$B$20</f>
        <v>0</v>
      </c>
      <c r="F11" s="7">
        <f>-(F4-E4)*Assumptions!$B$20</f>
        <v>0</v>
      </c>
      <c r="G11" s="7">
        <f>-(G4-F4)*Assumptions!$B$20</f>
        <v>0</v>
      </c>
    </row>
    <row r="12" spans="1:7">
      <c r="A12" s="3" t="s">
        <v>48</v>
      </c>
      <c r="B12" s="7"/>
      <c r="C12" s="7">
        <f>C5+C8+C9+C10+C11</f>
        <v>0</v>
      </c>
      <c r="D12" s="7">
        <f>D5+D8+D9+D10+D11</f>
        <v>0</v>
      </c>
      <c r="E12" s="7">
        <f>E5+E8+E9+E10+E11</f>
        <v>0</v>
      </c>
      <c r="F12" s="7">
        <f>F5+F8+F9+F10+F11</f>
        <v>0</v>
      </c>
      <c r="G12" s="7">
        <f>G5+G8+G9+G10+G11</f>
        <v>0</v>
      </c>
    </row>
    <row r="13" spans="1:7">
      <c r="A13" s="2" t="s">
        <v>49</v>
      </c>
    </row>
    <row r="14" spans="1:7">
      <c r="A14" s="3" t="s">
        <v>50</v>
      </c>
      <c r="B14" s="7">
        <f>'Sources &amp; Uses'!B10</f>
        <v>0</v>
      </c>
      <c r="C14" s="7">
        <f>B15</f>
        <v>0</v>
      </c>
      <c r="D14" s="7">
        <f>C15</f>
        <v>0</v>
      </c>
      <c r="E14" s="7">
        <f>D15</f>
        <v>0</v>
      </c>
      <c r="F14" s="7">
        <f>E15</f>
        <v>0</v>
      </c>
      <c r="G14" s="7">
        <f>F15</f>
        <v>0</v>
      </c>
    </row>
    <row r="15" spans="1:7">
      <c r="A15" s="3" t="s">
        <v>51</v>
      </c>
      <c r="B15" s="7"/>
      <c r="C15" s="7">
        <f>-MIN(C14,Assumptions!$B$4*Assumptions!$B$9*Assumptions!$B$13)</f>
        <v>0</v>
      </c>
      <c r="D15" s="7">
        <f>-MIN(D14,Assumptions!$B$4*Assumptions!$B$9*Assumptions!$B$13)</f>
        <v>0</v>
      </c>
      <c r="E15" s="7">
        <f>-MIN(E14,Assumptions!$B$4*Assumptions!$B$9*Assumptions!$B$13)</f>
        <v>0</v>
      </c>
      <c r="F15" s="7">
        <f>-MIN(F14,Assumptions!$B$4*Assumptions!$B$9*Assumptions!$B$13)</f>
        <v>0</v>
      </c>
      <c r="G15" s="7">
        <f>-MIN(G14,Assumptions!$B$4*Assumptions!$B$9*Assumptions!$B$13)</f>
        <v>0</v>
      </c>
    </row>
    <row r="16" spans="1:7">
      <c r="A16" s="3" t="s">
        <v>52</v>
      </c>
      <c r="B16" s="7"/>
      <c r="C16" s="7">
        <f>-MIN(C14+C15,MAX(0,(C12+C15)*Assumptions!$B$14))</f>
        <v>0</v>
      </c>
      <c r="D16" s="7">
        <f>-MIN(D14+D15,MAX(0,(D12+D15)*Assumptions!$B$14))</f>
        <v>0</v>
      </c>
      <c r="E16" s="7">
        <f>-MIN(E14+E15,MAX(0,(E12+E15)*Assumptions!$B$14))</f>
        <v>0</v>
      </c>
      <c r="F16" s="7">
        <f>-MIN(F14+F15,MAX(0,(F12+F15)*Assumptions!$B$14))</f>
        <v>0</v>
      </c>
      <c r="G16" s="7">
        <f>-MIN(G14+G15,MAX(0,(G12+G15)*Assumptions!$B$14))</f>
        <v>0</v>
      </c>
    </row>
    <row r="17" spans="1:7">
      <c r="A17" s="3" t="s">
        <v>53</v>
      </c>
      <c r="B17" s="7">
        <f>'Sources &amp; Uses'!B10</f>
        <v>0</v>
      </c>
      <c r="C17" s="7">
        <f>C14+C15+C16</f>
        <v>0</v>
      </c>
      <c r="D17" s="7">
        <f>D14+D15+D16</f>
        <v>0</v>
      </c>
      <c r="E17" s="7">
        <f>E14+E15+E16</f>
        <v>0</v>
      </c>
      <c r="F17" s="7">
        <f>F14+F15+F16</f>
        <v>0</v>
      </c>
      <c r="G17" s="7">
        <f>G14+G15+G16</f>
        <v>0</v>
      </c>
    </row>
    <row r="18" spans="1:7">
      <c r="A18" s="3" t="s">
        <v>54</v>
      </c>
      <c r="B18" s="7">
        <f>'Sources &amp; Uses'!B11</f>
        <v>0</v>
      </c>
      <c r="C18" s="7">
        <f>'Sources &amp; Uses'!B11</f>
        <v>0</v>
      </c>
      <c r="D18" s="7">
        <f>'Sources &amp; Uses'!B11</f>
        <v>0</v>
      </c>
      <c r="E18" s="7">
        <f>'Sources &amp; Uses'!B11</f>
        <v>0</v>
      </c>
      <c r="F18" s="7">
        <f>'Sources &amp; Uses'!B11</f>
        <v>0</v>
      </c>
      <c r="G18" s="7">
        <f>'Sources &amp; Uses'!B11</f>
        <v>0</v>
      </c>
    </row>
    <row r="19" spans="1:7">
      <c r="A19" s="3" t="s">
        <v>55</v>
      </c>
      <c r="B19" s="7">
        <f>B17+B18</f>
        <v>0</v>
      </c>
      <c r="C19" s="7">
        <f>C17+C18</f>
        <v>0</v>
      </c>
      <c r="D19" s="7">
        <f>D17+D18</f>
        <v>0</v>
      </c>
      <c r="E19" s="7">
        <f>E17+E18</f>
        <v>0</v>
      </c>
      <c r="F19" s="7">
        <f>F17+F18</f>
        <v>0</v>
      </c>
      <c r="G19" s="7">
        <f>G17+G18</f>
        <v>0</v>
      </c>
    </row>
    <row r="20" spans="1:7">
      <c r="A20" s="3" t="s">
        <v>56</v>
      </c>
      <c r="B20" s="7">
        <f>B19/B5</f>
        <v>0</v>
      </c>
      <c r="C20" s="7">
        <f>C19/C5</f>
        <v>0</v>
      </c>
      <c r="D20" s="7">
        <f>D19/D5</f>
        <v>0</v>
      </c>
      <c r="E20" s="7">
        <f>E19/E5</f>
        <v>0</v>
      </c>
      <c r="F20" s="7">
        <f>F19/F5</f>
        <v>0</v>
      </c>
      <c r="G20" s="7">
        <f>G19/G5</f>
        <v>0</v>
      </c>
    </row>
    <row r="21" spans="1:7">
      <c r="A21" s="2" t="s">
        <v>57</v>
      </c>
    </row>
    <row r="22" spans="1:7">
      <c r="A22" s="3" t="s">
        <v>58</v>
      </c>
      <c r="B22" s="7">
        <f>INDEX(B5:G5,1,Assumptions!$B$25+1)*Assumptions!$B$24</f>
        <v>0</v>
      </c>
    </row>
    <row r="23" spans="1:7">
      <c r="A23" s="3" t="s">
        <v>59</v>
      </c>
      <c r="B23" s="7">
        <f>-INDEX(B19:G19,1,Assumptions!$B$25+1)</f>
        <v>0</v>
      </c>
    </row>
    <row r="24" spans="1:7">
      <c r="A24" s="3" t="s">
        <v>60</v>
      </c>
      <c r="B24" s="7">
        <f>B22+B23</f>
        <v>0</v>
      </c>
    </row>
    <row r="25" spans="1:7">
      <c r="A25" s="3" t="s">
        <v>61</v>
      </c>
      <c r="B25" s="7">
        <f>'Sources &amp; Uses'!B12</f>
        <v>0</v>
      </c>
    </row>
    <row r="26" spans="1:7">
      <c r="A26" s="3" t="s">
        <v>62</v>
      </c>
      <c r="B26" s="7">
        <f>B24/B25</f>
        <v>0</v>
      </c>
    </row>
    <row r="27" spans="1:7">
      <c r="A27" s="3" t="s">
        <v>63</v>
      </c>
      <c r="B27" s="8">
        <f>(B24/B25)^(1/Assumptions!$B$25)-1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0.7109375" customWidth="1"/>
  </cols>
  <sheetData>
    <row r="1" spans="1:1">
      <c r="A1" s="1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Assumptions</vt:lpstr>
      <vt:lpstr>Sources &amp; Uses</vt:lpstr>
      <vt:lpstr>Model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2026-09-15T13:01:24Z</dcterms:created>
  <dcterms:modified xsi:type="dcterms:W3CDTF">2026-09-15T13:01:24Z</dcterms:modified>
</cp:coreProperties>
</file>